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g_1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<sst xmlns="http://schemas.openxmlformats.org/spreadsheetml/2006/main" count="163" uniqueCount="16">
  <si>
    <r>
      <rPr>
        <sz val="12"/>
        <color rgb="FF158466"/>
        <rFont val="メイリオ"/>
        <family val="2"/>
        <charset val="128"/>
      </rPr>
      <t xml:space="preserve">　　　</t>
    </r>
    <r>
      <rPr>
        <b val="true"/>
        <sz val="12"/>
        <color rgb="FF158466"/>
        <rFont val="メイリオ"/>
        <family val="2"/>
        <charset val="128"/>
      </rPr>
      <t xml:space="preserve">ふくそすう</t>
    </r>
    <r>
      <rPr>
        <sz val="12"/>
        <color rgb="FF158466"/>
        <rFont val="メイリオ"/>
        <family val="2"/>
        <charset val="128"/>
      </rPr>
      <t xml:space="preserve">　の　∠ カクド</t>
    </r>
  </si>
  <si>
    <t xml:space="preserve">みぎへ→</t>
  </si>
  <si>
    <t xml:space="preserve">うえへ↑</t>
  </si>
  <si>
    <t xml:space="preserve">   ∠ あーぎゅめんと</t>
  </si>
  <si>
    <r>
      <rPr>
        <sz val="12"/>
        <color rgb="FFB2B2B2"/>
        <rFont val="メイリオ"/>
        <family val="2"/>
        <charset val="128"/>
      </rPr>
      <t xml:space="preserve">＝　</t>
    </r>
    <r>
      <rPr>
        <sz val="12"/>
        <color rgb="FFB2B2B2"/>
        <rFont val="Arial"/>
        <family val="2"/>
        <charset val="128"/>
      </rPr>
      <t xml:space="preserve">COMPLEX  (  B </t>
    </r>
    <r>
      <rPr>
        <sz val="12"/>
        <color rgb="FFB2B2B2"/>
        <rFont val="メイリオ"/>
        <family val="2"/>
        <charset val="128"/>
      </rPr>
      <t xml:space="preserve">れつ じつぶ  </t>
    </r>
    <r>
      <rPr>
        <sz val="12"/>
        <color rgb="FFB2B2B2"/>
        <rFont val="Arial"/>
        <family val="2"/>
        <charset val="128"/>
      </rPr>
      <t xml:space="preserve">,  D </t>
    </r>
    <r>
      <rPr>
        <sz val="12"/>
        <color rgb="FFB2B2B2"/>
        <rFont val="メイリオ"/>
        <family val="2"/>
        <charset val="128"/>
      </rPr>
      <t xml:space="preserve">れつ きょぶ  </t>
    </r>
    <r>
      <rPr>
        <sz val="12"/>
        <color rgb="FFB2B2B2"/>
        <rFont val="Arial"/>
        <family val="2"/>
        <charset val="128"/>
      </rPr>
      <t xml:space="preserve">)</t>
    </r>
  </si>
  <si>
    <t xml:space="preserve">↓</t>
  </si>
  <si>
    <t xml:space="preserve">+</t>
  </si>
  <si>
    <t xml:space="preserve">ｉ</t>
  </si>
  <si>
    <t xml:space="preserve">　の　へんかく　は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</si>
  <si>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</si>
  <si>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</si>
  <si>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IMARGUMENT ( </t>
    </r>
    <r>
      <rPr>
        <sz val="12"/>
        <color rgb="FFB2B2B2"/>
        <rFont val="メイリオ"/>
        <family val="2"/>
        <charset val="128"/>
      </rPr>
      <t xml:space="preserve">Ｒ</t>
    </r>
    <r>
      <rPr>
        <sz val="12"/>
        <color rgb="FFB2B2B2"/>
        <rFont val="Arial"/>
        <family val="2"/>
        <charset val="128"/>
      </rPr>
      <t xml:space="preserve">7 ) )</t>
    </r>
  </si>
  <si>
    <t xml:space="preserve">ラジアン たんい ではなく どすうほう で よみとって ください</t>
  </si>
  <si>
    <t xml:space="preserve">ふくそすう の　へんかく　を もとめてください</t>
  </si>
  <si>
    <t xml:space="preserve">Ｒ列　の マス の カクド を おねがいします</t>
  </si>
  <si>
    <t xml:space="preserve">=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</si>
</sst>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.0"/>
    <numFmt numFmtId="167" formatCode="General"/>
  </numFmts>
  <fonts count="2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8"/>
      <color rgb="FF3FAF4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9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b val="true"/>
      <sz val="10"/>
      <name val="メイリオ"/>
      <family val="2"/>
      <charset val="128"/>
    </font>
    <font>
      <sz val="6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sz val="6"/>
      <color rgb="FFB2B2B2"/>
      <name val="メイリオ"/>
      <family val="2"/>
      <charset val="128"/>
    </font>
    <font>
      <b val="true"/>
      <sz val="10"/>
      <name val="Arial"/>
      <family val="2"/>
      <charset val="128"/>
    </font>
    <font>
      <sz val="12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b val="true"/>
      <sz val="10"/>
      <color rgb="FFCCCCCC"/>
      <name val="Arial"/>
      <family val="2"/>
      <charset val="128"/>
    </font>
    <font>
      <b val="true"/>
      <u val="single"/>
      <sz val="10"/>
      <name val="メイリオ"/>
      <family val="2"/>
      <charset val="128"/>
    </font>
    <font>
      <sz val="10"/>
      <color rgb="FFFFFFFF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6F9D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9999FF"/>
      <rgbColor rgb="FF993366"/>
      <rgbColor rgb="FFF6F9D4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3E8AA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7"/>
  <sheetViews>
    <sheetView showFormulas="false" showGridLines="true" showRowColHeaders="true" showZeros="true" rightToLeft="false" tabSelected="true" showOutlineSymbols="true" defaultGridColor="false" view="normal" topLeftCell="A1" colorId="27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41.78"/>
    <col collapsed="false" customWidth="true" hidden="false" outlineLevel="0" max="2" min="2" style="0" width="7.94"/>
    <col collapsed="false" customWidth="true" hidden="false" outlineLevel="0" max="3" min="3" style="0" width="3.35"/>
    <col collapsed="false" customWidth="true" hidden="false" outlineLevel="0" max="4" min="4" style="0" width="7.94"/>
    <col collapsed="false" customWidth="true" hidden="false" outlineLevel="0" max="5" min="5" style="1" width="2.68"/>
    <col collapsed="false" customWidth="true" hidden="false" outlineLevel="0" max="6" min="6" style="0" width="10.44"/>
    <col collapsed="false" customWidth="true" hidden="false" outlineLevel="0" max="7" min="7" style="0" width="5.34"/>
    <col collapsed="false" customWidth="true" hidden="false" outlineLevel="0" max="8" min="8" style="0" width="4.22"/>
    <col collapsed="false" customWidth="true" hidden="false" outlineLevel="0" max="9" min="9" style="0" width="4.97"/>
    <col collapsed="false" customWidth="true" hidden="false" outlineLevel="0" max="10" min="10" style="0" width="5.59"/>
    <col collapsed="false" customWidth="true" hidden="false" outlineLevel="0" max="11" min="11" style="0" width="4.22"/>
    <col collapsed="false" customWidth="true" hidden="false" outlineLevel="0" max="17" min="17" style="0" width="18.78"/>
  </cols>
  <sheetData>
    <row r="1" s="2" customFormat="true" ht="17" hidden="false" customHeight="true" outlineLevel="0" collapsed="false">
      <c r="D1" s="0"/>
      <c r="E1" s="1"/>
      <c r="F1" s="0"/>
      <c r="G1" s="0"/>
      <c r="H1" s="0"/>
      <c r="AMJ1" s="0"/>
    </row>
    <row r="2" s="2" customFormat="true" ht="17" hidden="false" customHeight="true" outlineLevel="0" collapsed="false">
      <c r="E2" s="1"/>
      <c r="F2" s="0"/>
      <c r="G2" s="0"/>
      <c r="H2" s="0"/>
      <c r="I2" s="0"/>
      <c r="AMJ2" s="0"/>
    </row>
    <row r="3" s="2" customFormat="true" ht="29.85" hidden="false" customHeight="true" outlineLevel="0" collapsed="false">
      <c r="D3" s="3"/>
      <c r="E3" s="4" t="s">
        <v>0</v>
      </c>
      <c r="F3" s="5"/>
      <c r="G3" s="5"/>
      <c r="H3" s="5"/>
      <c r="I3" s="6"/>
      <c r="J3" s="6"/>
      <c r="K3" s="6"/>
      <c r="L3" s="6"/>
      <c r="AMJ3" s="0"/>
    </row>
    <row r="4" s="2" customFormat="true" ht="17" hidden="false" customHeight="true" outlineLevel="0" collapsed="false">
      <c r="E4" s="7"/>
      <c r="K4" s="0"/>
      <c r="L4" s="0"/>
      <c r="M4" s="0"/>
      <c r="AMJ4" s="0"/>
    </row>
    <row r="5" s="2" customFormat="true" ht="17" hidden="false" customHeight="true" outlineLevel="0" collapsed="false">
      <c r="B5" s="8" t="s">
        <v>1</v>
      </c>
      <c r="C5" s="8"/>
      <c r="D5" s="9" t="s">
        <v>2</v>
      </c>
      <c r="E5" s="1"/>
      <c r="F5" s="10"/>
      <c r="G5" s="11" t="s">
        <v>3</v>
      </c>
      <c r="H5" s="12"/>
      <c r="I5" s="13"/>
      <c r="J5" s="13"/>
      <c r="K5" s="0"/>
      <c r="L5" s="0"/>
      <c r="M5" s="0"/>
      <c r="R5" s="14" t="s">
        <v>4</v>
      </c>
      <c r="AMJ5" s="0"/>
    </row>
    <row r="6" s="2" customFormat="true" ht="17" hidden="false" customHeight="true" outlineLevel="0" collapsed="false">
      <c r="A6" s="0"/>
      <c r="B6" s="0"/>
      <c r="C6" s="0"/>
      <c r="D6" s="0"/>
      <c r="E6" s="15"/>
      <c r="F6" s="16"/>
      <c r="G6" s="17"/>
      <c r="H6" s="18"/>
      <c r="K6" s="0"/>
      <c r="L6" s="0"/>
      <c r="M6" s="0"/>
      <c r="Q6" s="0"/>
      <c r="S6" s="19" t="s">
        <v>5</v>
      </c>
      <c r="T6" s="0"/>
      <c r="U6" s="0"/>
      <c r="AMJ6" s="0"/>
    </row>
    <row r="7" s="2" customFormat="true" ht="17" hidden="false" customHeight="true" outlineLevel="0" collapsed="false">
      <c r="B7" s="20" t="n">
        <f aca="false">COS(RADIANS(0))*100</f>
        <v>100</v>
      </c>
      <c r="C7" s="21" t="s">
        <v>6</v>
      </c>
      <c r="D7" s="20" t="n">
        <f aca="false">SIN(RADIANS(0))*100</f>
        <v>0</v>
      </c>
      <c r="E7" s="19" t="s">
        <v>7</v>
      </c>
      <c r="F7" s="22" t="s">
        <v>8</v>
      </c>
      <c r="G7" s="17" t="n">
        <f aca="false">DEGREES(IMARGUMENT(R7))</f>
        <v>0</v>
      </c>
      <c r="H7" s="23" t="s">
        <v>9</v>
      </c>
      <c r="K7" s="0"/>
      <c r="M7" s="24"/>
      <c r="R7" s="19" t="str">
        <f aca="false">COMPLEX(B7,D7)</f>
        <v>100</v>
      </c>
      <c r="T7" s="0"/>
      <c r="U7" s="0"/>
      <c r="V7" s="7"/>
      <c r="Y7" s="25"/>
      <c r="AMJ7" s="0"/>
    </row>
    <row r="8" s="2" customFormat="true" ht="17" hidden="false" customHeight="true" outlineLevel="0" collapsed="false">
      <c r="A8" s="0"/>
      <c r="B8" s="20" t="n">
        <f aca="false">COS(RADIANS(10))*100</f>
        <v>98.4807753012208</v>
      </c>
      <c r="C8" s="21" t="s">
        <v>6</v>
      </c>
      <c r="D8" s="20" t="n">
        <f aca="false">SIN(RADIANS(10))*100</f>
        <v>17.364817766693</v>
      </c>
      <c r="E8" s="19" t="s">
        <v>7</v>
      </c>
      <c r="F8" s="22" t="s">
        <v>8</v>
      </c>
      <c r="G8" s="17" t="n">
        <f aca="false">DEGREES(IMARGUMENT(R8))</f>
        <v>9.99999999999998</v>
      </c>
      <c r="H8" s="23" t="s">
        <v>9</v>
      </c>
      <c r="K8" s="0"/>
      <c r="L8" s="14" t="s">
        <v>10</v>
      </c>
      <c r="M8" s="19"/>
      <c r="R8" s="19" t="str">
        <f aca="false">COMPLEX(B8,D8)</f>
        <v>98.4807753012208+17.364817766693i</v>
      </c>
      <c r="T8" s="0"/>
      <c r="U8" s="0"/>
      <c r="V8" s="26"/>
      <c r="Y8" s="25"/>
      <c r="AMJ8" s="0"/>
    </row>
    <row r="9" s="2" customFormat="true" ht="17" hidden="false" customHeight="true" outlineLevel="0" collapsed="false">
      <c r="B9" s="20" t="n">
        <f aca="false">COS(RADIANS(20))*100</f>
        <v>93.9692620785909</v>
      </c>
      <c r="C9" s="21" t="s">
        <v>6</v>
      </c>
      <c r="D9" s="20" t="n">
        <f aca="false">SIN(RADIANS(20))*100</f>
        <v>34.2020143325669</v>
      </c>
      <c r="E9" s="19" t="s">
        <v>7</v>
      </c>
      <c r="F9" s="22" t="s">
        <v>8</v>
      </c>
      <c r="G9" s="17" t="n">
        <f aca="false">DEGREES(IMARGUMENT(R9))</f>
        <v>20</v>
      </c>
      <c r="H9" s="23" t="s">
        <v>9</v>
      </c>
      <c r="K9" s="0"/>
      <c r="L9" s="0"/>
      <c r="M9" s="0"/>
      <c r="R9" s="19" t="str">
        <f aca="false">COMPLEX(B9,D9)</f>
        <v>93.9692620785909+34.2020143325669i</v>
      </c>
      <c r="T9" s="0"/>
      <c r="U9" s="0"/>
      <c r="V9" s="26"/>
      <c r="Y9" s="25"/>
      <c r="AMJ9" s="0"/>
    </row>
    <row r="10" s="2" customFormat="true" ht="17" hidden="false" customHeight="true" outlineLevel="0" collapsed="false">
      <c r="B10" s="20" t="n">
        <f aca="false">COS(RADIANS(30))*100</f>
        <v>86.6025403784439</v>
      </c>
      <c r="C10" s="21" t="s">
        <v>6</v>
      </c>
      <c r="D10" s="20" t="n">
        <f aca="false">SIN(RADIANS(30))*100</f>
        <v>50</v>
      </c>
      <c r="E10" s="19" t="s">
        <v>7</v>
      </c>
      <c r="F10" s="22" t="s">
        <v>8</v>
      </c>
      <c r="G10" s="17"/>
      <c r="H10" s="18"/>
      <c r="K10" s="0"/>
      <c r="L10" s="27"/>
      <c r="M10" s="14" t="s">
        <v>11</v>
      </c>
      <c r="R10" s="19" t="str">
        <f aca="false">COMPLEX(B10,D10)</f>
        <v>86.6025403784439+50i</v>
      </c>
      <c r="T10" s="0"/>
      <c r="U10" s="0"/>
      <c r="V10" s="26"/>
      <c r="Y10" s="25"/>
      <c r="AMJ10" s="0"/>
    </row>
    <row r="11" s="2" customFormat="true" ht="17" hidden="false" customHeight="true" outlineLevel="0" collapsed="false">
      <c r="B11" s="20" t="n">
        <f aca="false">COS(RADIANS(40))*100</f>
        <v>76.6044443118978</v>
      </c>
      <c r="C11" s="21" t="s">
        <v>6</v>
      </c>
      <c r="D11" s="20" t="n">
        <f aca="false">SIN(RADIANS(40))*100</f>
        <v>64.2787609686539</v>
      </c>
      <c r="E11" s="19" t="s">
        <v>7</v>
      </c>
      <c r="F11" s="22" t="s">
        <v>8</v>
      </c>
      <c r="G11" s="17"/>
      <c r="H11" s="18"/>
      <c r="K11" s="0"/>
      <c r="L11" s="27"/>
      <c r="M11" s="14"/>
      <c r="R11" s="19" t="str">
        <f aca="false">COMPLEX(B11,D11)</f>
        <v>76.6044443118978+64.2787609686539i</v>
      </c>
      <c r="T11" s="0"/>
      <c r="U11" s="0"/>
      <c r="V11" s="26"/>
      <c r="Y11" s="25"/>
      <c r="AMJ11" s="0"/>
    </row>
    <row r="12" s="2" customFormat="true" ht="17" hidden="false" customHeight="true" outlineLevel="0" collapsed="false">
      <c r="B12" s="20" t="n">
        <f aca="false">COS(RADIANS(50))*100</f>
        <v>64.2787609686539</v>
      </c>
      <c r="C12" s="21" t="s">
        <v>6</v>
      </c>
      <c r="D12" s="20" t="n">
        <f aca="false">SIN(RADIANS(50))*100</f>
        <v>76.6044443118978</v>
      </c>
      <c r="E12" s="19" t="s">
        <v>7</v>
      </c>
      <c r="F12" s="22" t="s">
        <v>8</v>
      </c>
      <c r="G12" s="17"/>
      <c r="H12" s="18"/>
      <c r="K12" s="0"/>
      <c r="L12" s="27"/>
      <c r="M12" s="14" t="s">
        <v>12</v>
      </c>
      <c r="R12" s="19" t="str">
        <f aca="false">COMPLEX(B12,D12)</f>
        <v>64.2787609686539+76.6044443118978i</v>
      </c>
      <c r="T12" s="0"/>
      <c r="U12" s="0"/>
      <c r="V12" s="26"/>
      <c r="Y12" s="25"/>
      <c r="AMJ12" s="0"/>
    </row>
    <row r="13" s="2" customFormat="true" ht="17" hidden="false" customHeight="true" outlineLevel="0" collapsed="false">
      <c r="B13" s="20" t="n">
        <f aca="false">COS(RADIANS(60))*100</f>
        <v>50</v>
      </c>
      <c r="C13" s="21" t="s">
        <v>6</v>
      </c>
      <c r="D13" s="20" t="n">
        <f aca="false">SIN(RADIANS(60))*100</f>
        <v>86.6025403784439</v>
      </c>
      <c r="E13" s="19" t="s">
        <v>7</v>
      </c>
      <c r="F13" s="22" t="s">
        <v>8</v>
      </c>
      <c r="G13" s="17"/>
      <c r="H13" s="18"/>
      <c r="K13" s="0"/>
      <c r="L13" s="0"/>
      <c r="M13" s="0"/>
      <c r="R13" s="19" t="str">
        <f aca="false">COMPLEX(B13,D13)</f>
        <v>50+86.6025403784439i</v>
      </c>
      <c r="T13" s="0"/>
      <c r="U13" s="0"/>
      <c r="V13" s="26"/>
      <c r="X13" s="0"/>
      <c r="Y13" s="25"/>
      <c r="AMJ13" s="0"/>
    </row>
    <row r="14" s="2" customFormat="true" ht="17" hidden="false" customHeight="true" outlineLevel="0" collapsed="false">
      <c r="B14" s="20" t="n">
        <f aca="false">COS(RADIANS(70))*100</f>
        <v>34.2020143325669</v>
      </c>
      <c r="C14" s="21" t="s">
        <v>6</v>
      </c>
      <c r="D14" s="20" t="n">
        <f aca="false">SIN(RADIANS(70))*100</f>
        <v>93.9692620785908</v>
      </c>
      <c r="E14" s="19" t="s">
        <v>7</v>
      </c>
      <c r="F14" s="22" t="s">
        <v>8</v>
      </c>
      <c r="G14" s="17"/>
      <c r="H14" s="18"/>
      <c r="K14" s="0"/>
      <c r="L14" s="27"/>
      <c r="M14" s="14" t="s">
        <v>13</v>
      </c>
      <c r="R14" s="19" t="str">
        <f aca="false">COMPLEX(B14,D14)</f>
        <v>34.2020143325669+93.9692620785908i</v>
      </c>
      <c r="T14" s="0"/>
      <c r="U14" s="0"/>
      <c r="V14" s="26"/>
      <c r="X14" s="0"/>
      <c r="Y14" s="25"/>
      <c r="AMJ14" s="0"/>
    </row>
    <row r="15" s="2" customFormat="true" ht="17" hidden="false" customHeight="true" outlineLevel="0" collapsed="false">
      <c r="B15" s="20" t="n">
        <f aca="false">COS(RADIANS(80))*100</f>
        <v>17.364817766693</v>
      </c>
      <c r="C15" s="21" t="s">
        <v>6</v>
      </c>
      <c r="D15" s="20" t="n">
        <f aca="false">SIN(RADIANS(80))*100</f>
        <v>98.4807753012208</v>
      </c>
      <c r="E15" s="19" t="s">
        <v>7</v>
      </c>
      <c r="F15" s="22" t="s">
        <v>8</v>
      </c>
      <c r="G15" s="17"/>
      <c r="H15" s="18"/>
      <c r="K15" s="0"/>
      <c r="L15" s="27"/>
      <c r="M15" s="14"/>
      <c r="R15" s="19" t="str">
        <f aca="false">COMPLEX(B15,D15)</f>
        <v>17.364817766693+98.4807753012208i</v>
      </c>
      <c r="T15" s="0"/>
      <c r="U15" s="0"/>
      <c r="V15" s="26"/>
      <c r="X15" s="0"/>
      <c r="Y15" s="25"/>
      <c r="AMJ15" s="0"/>
    </row>
    <row r="16" s="2" customFormat="true" ht="17" hidden="false" customHeight="true" outlineLevel="0" collapsed="false">
      <c r="B16" s="20" t="n">
        <f aca="false">COS(RADIANS(90))*100</f>
        <v>6.12323399573677E-015</v>
      </c>
      <c r="C16" s="21" t="s">
        <v>6</v>
      </c>
      <c r="D16" s="20" t="n">
        <f aca="false">SIN(RADIANS(90))*100</f>
        <v>100</v>
      </c>
      <c r="E16" s="19" t="s">
        <v>7</v>
      </c>
      <c r="F16" s="22" t="s">
        <v>8</v>
      </c>
      <c r="G16" s="17"/>
      <c r="H16" s="18"/>
      <c r="K16" s="0"/>
      <c r="L16" s="27"/>
      <c r="M16" s="14" t="s">
        <v>14</v>
      </c>
      <c r="N16" s="0"/>
      <c r="O16" s="16"/>
      <c r="P16" s="17"/>
      <c r="Q16" s="18"/>
      <c r="R16" s="19" t="str">
        <f aca="false">COMPLEX(B16,D16)</f>
        <v>6.12323399573677e-15+100i</v>
      </c>
      <c r="T16" s="0"/>
      <c r="U16" s="0"/>
      <c r="V16" s="26"/>
      <c r="X16" s="0"/>
      <c r="Y16" s="25"/>
      <c r="AMJ16" s="0"/>
    </row>
    <row r="17" s="2" customFormat="true" ht="17" hidden="false" customHeight="true" outlineLevel="0" collapsed="false">
      <c r="B17" s="20" t="n">
        <f aca="false">COS(RADIANS(100))*100</f>
        <v>-17.364817766693</v>
      </c>
      <c r="C17" s="21" t="s">
        <v>6</v>
      </c>
      <c r="D17" s="20" t="n">
        <f aca="false">SIN(RADIANS(100))*100</f>
        <v>98.4807753012208</v>
      </c>
      <c r="E17" s="19" t="s">
        <v>7</v>
      </c>
      <c r="F17" s="22" t="s">
        <v>8</v>
      </c>
      <c r="G17" s="17"/>
      <c r="H17" s="18"/>
      <c r="J17" s="0"/>
      <c r="K17" s="0"/>
      <c r="L17" s="27"/>
      <c r="M17" s="14"/>
      <c r="N17" s="0"/>
      <c r="O17" s="16"/>
      <c r="P17" s="17"/>
      <c r="Q17" s="18"/>
      <c r="R17" s="19" t="str">
        <f aca="false">COMPLEX(B17,D17)</f>
        <v>-17.364817766693+98.4807753012208i</v>
      </c>
      <c r="T17" s="0"/>
      <c r="U17" s="0"/>
      <c r="V17" s="26"/>
      <c r="X17" s="0"/>
      <c r="Y17" s="25"/>
      <c r="AMJ17" s="0"/>
    </row>
    <row r="18" s="2" customFormat="true" ht="17" hidden="false" customHeight="true" outlineLevel="0" collapsed="false">
      <c r="B18" s="20" t="n">
        <f aca="false">COS(RADIANS(110))*100</f>
        <v>-34.2020143325669</v>
      </c>
      <c r="C18" s="21" t="s">
        <v>6</v>
      </c>
      <c r="D18" s="20" t="n">
        <f aca="false">SIN(RADIANS(110))*100</f>
        <v>93.9692620785909</v>
      </c>
      <c r="E18" s="19" t="s">
        <v>7</v>
      </c>
      <c r="F18" s="22" t="s">
        <v>8</v>
      </c>
      <c r="G18" s="17"/>
      <c r="H18" s="18"/>
      <c r="K18" s="20"/>
      <c r="L18" s="14"/>
      <c r="M18" s="24"/>
      <c r="N18" s="0"/>
      <c r="O18" s="16"/>
      <c r="P18" s="17"/>
      <c r="Q18" s="18"/>
      <c r="R18" s="19" t="str">
        <f aca="false">COMPLEX(B18,D18)</f>
        <v>-34.2020143325669+93.9692620785909i</v>
      </c>
      <c r="T18" s="0"/>
      <c r="U18" s="0"/>
      <c r="V18" s="26"/>
      <c r="AMJ18" s="0"/>
    </row>
    <row r="19" s="2" customFormat="true" ht="17" hidden="false" customHeight="true" outlineLevel="0" collapsed="false">
      <c r="B19" s="20" t="n">
        <f aca="false">COS(RADIANS(120))*100</f>
        <v>-50</v>
      </c>
      <c r="C19" s="21" t="s">
        <v>6</v>
      </c>
      <c r="D19" s="20" t="n">
        <f aca="false">SIN(RADIANS(120))*100</f>
        <v>86.6025403784439</v>
      </c>
      <c r="E19" s="19" t="s">
        <v>7</v>
      </c>
      <c r="F19" s="22" t="s">
        <v>8</v>
      </c>
      <c r="G19" s="17"/>
      <c r="H19" s="18"/>
      <c r="K19" s="28"/>
      <c r="L19" s="29"/>
      <c r="M19" s="28"/>
      <c r="N19" s="0"/>
      <c r="O19" s="16"/>
      <c r="P19" s="17"/>
      <c r="Q19" s="18"/>
      <c r="R19" s="19" t="str">
        <f aca="false">COMPLEX(B19,D19)</f>
        <v>-50+86.6025403784439i</v>
      </c>
      <c r="T19" s="0"/>
      <c r="U19" s="0"/>
      <c r="V19" s="26"/>
      <c r="AMJ19" s="0"/>
    </row>
    <row r="20" s="2" customFormat="true" ht="17" hidden="false" customHeight="true" outlineLevel="0" collapsed="false">
      <c r="B20" s="20" t="n">
        <f aca="false">COS(RADIANS(130))*100</f>
        <v>-64.2787609686539</v>
      </c>
      <c r="C20" s="21" t="s">
        <v>6</v>
      </c>
      <c r="D20" s="20" t="n">
        <f aca="false">SIN(RADIANS(130))*100</f>
        <v>76.6044443118978</v>
      </c>
      <c r="E20" s="19" t="s">
        <v>7</v>
      </c>
      <c r="F20" s="22" t="s">
        <v>8</v>
      </c>
      <c r="G20" s="17"/>
      <c r="H20" s="18"/>
      <c r="K20" s="28"/>
      <c r="L20" s="29"/>
      <c r="M20" s="28"/>
      <c r="N20" s="0"/>
      <c r="O20" s="16"/>
      <c r="P20" s="17"/>
      <c r="Q20" s="18"/>
      <c r="R20" s="19" t="str">
        <f aca="false">COMPLEX(B20,D20)</f>
        <v>-64.2787609686539+76.6044443118978i</v>
      </c>
      <c r="AMJ20" s="0"/>
    </row>
    <row r="21" s="2" customFormat="true" ht="17" hidden="false" customHeight="true" outlineLevel="0" collapsed="false">
      <c r="B21" s="20" t="n">
        <f aca="false">COS(RADIANS(140))*100</f>
        <v>-76.6044443118978</v>
      </c>
      <c r="C21" s="21" t="s">
        <v>6</v>
      </c>
      <c r="D21" s="20" t="n">
        <f aca="false">SIN(RADIANS(140))*100</f>
        <v>64.2787609686539</v>
      </c>
      <c r="E21" s="19" t="s">
        <v>7</v>
      </c>
      <c r="F21" s="22" t="s">
        <v>8</v>
      </c>
      <c r="G21" s="17"/>
      <c r="H21" s="18"/>
      <c r="K21" s="28"/>
      <c r="L21" s="29"/>
      <c r="M21" s="28"/>
      <c r="N21" s="0"/>
      <c r="O21" s="16"/>
      <c r="P21" s="17"/>
      <c r="Q21" s="18"/>
      <c r="R21" s="19" t="str">
        <f aca="false">COMPLEX(B21,D21)</f>
        <v>-76.6044443118978+64.2787609686539i</v>
      </c>
      <c r="AMJ21" s="0"/>
    </row>
    <row r="22" s="2" customFormat="true" ht="17" hidden="false" customHeight="true" outlineLevel="0" collapsed="false">
      <c r="B22" s="20" t="n">
        <f aca="false">COS(RADIANS(150))*100</f>
        <v>-86.6025403784439</v>
      </c>
      <c r="C22" s="21" t="s">
        <v>6</v>
      </c>
      <c r="D22" s="20" t="n">
        <f aca="false">SIN(RADIANS(150))*100</f>
        <v>50</v>
      </c>
      <c r="E22" s="19" t="s">
        <v>7</v>
      </c>
      <c r="F22" s="22" t="s">
        <v>8</v>
      </c>
      <c r="G22" s="17"/>
      <c r="H22" s="18"/>
      <c r="K22" s="28"/>
      <c r="L22" s="29"/>
      <c r="M22" s="28"/>
      <c r="N22" s="0"/>
      <c r="O22" s="16"/>
      <c r="P22" s="17"/>
      <c r="Q22" s="18"/>
      <c r="R22" s="19" t="str">
        <f aca="false">COMPLEX(B22,D22)</f>
        <v>-86.6025403784439+50i</v>
      </c>
      <c r="AMJ22" s="0"/>
    </row>
    <row r="23" s="2" customFormat="true" ht="17" hidden="false" customHeight="true" outlineLevel="0" collapsed="false">
      <c r="B23" s="20" t="n">
        <f aca="false">COS(RADIANS(160))*100</f>
        <v>-93.9692620785908</v>
      </c>
      <c r="C23" s="21" t="s">
        <v>6</v>
      </c>
      <c r="D23" s="20" t="n">
        <f aca="false">SIN(RADIANS(160))*100</f>
        <v>34.2020143325669</v>
      </c>
      <c r="E23" s="19" t="s">
        <v>7</v>
      </c>
      <c r="F23" s="22" t="s">
        <v>8</v>
      </c>
      <c r="G23" s="17"/>
      <c r="H23" s="18"/>
      <c r="K23" s="28"/>
      <c r="L23" s="29"/>
      <c r="M23" s="28"/>
      <c r="N23" s="0"/>
      <c r="O23" s="16"/>
      <c r="P23" s="17"/>
      <c r="Q23" s="18"/>
      <c r="R23" s="19" t="str">
        <f aca="false">COMPLEX(B23,D23)</f>
        <v>-93.9692620785908+34.2020143325669i</v>
      </c>
      <c r="AMJ23" s="0"/>
    </row>
    <row r="24" s="2" customFormat="true" ht="17" hidden="false" customHeight="true" outlineLevel="0" collapsed="false">
      <c r="B24" s="20" t="n">
        <f aca="false">COS(RADIANS(170))*100</f>
        <v>-98.4807753012208</v>
      </c>
      <c r="C24" s="21" t="s">
        <v>6</v>
      </c>
      <c r="D24" s="20" t="n">
        <f aca="false">SIN(RADIANS(170))*100</f>
        <v>17.3648177666931</v>
      </c>
      <c r="E24" s="19" t="s">
        <v>7</v>
      </c>
      <c r="F24" s="22" t="s">
        <v>8</v>
      </c>
      <c r="G24" s="17"/>
      <c r="H24" s="18"/>
      <c r="I24" s="30"/>
      <c r="J24" s="30"/>
      <c r="K24" s="31"/>
      <c r="L24" s="29"/>
      <c r="M24" s="28"/>
      <c r="N24" s="0"/>
      <c r="O24" s="16"/>
      <c r="P24" s="17"/>
      <c r="Q24" s="18"/>
      <c r="R24" s="19" t="str">
        <f aca="false">COMPLEX(B24,D24)</f>
        <v>-98.4807753012208+17.3648177666931i</v>
      </c>
      <c r="AMJ24" s="0"/>
    </row>
    <row r="25" s="2" customFormat="true" ht="17" hidden="false" customHeight="true" outlineLevel="0" collapsed="false">
      <c r="B25" s="20" t="n">
        <f aca="false">COS(RADIANS(180))*100</f>
        <v>-100</v>
      </c>
      <c r="C25" s="21" t="s">
        <v>6</v>
      </c>
      <c r="D25" s="20" t="n">
        <f aca="false">SIN(RADIANS(180))*100</f>
        <v>1.224647E-014</v>
      </c>
      <c r="E25" s="19" t="s">
        <v>7</v>
      </c>
      <c r="F25" s="22" t="s">
        <v>8</v>
      </c>
      <c r="G25" s="17"/>
      <c r="H25" s="18"/>
      <c r="I25" s="32" t="s">
        <v>15</v>
      </c>
      <c r="J25" s="33" t="n">
        <f aca="false">180</f>
        <v>180</v>
      </c>
      <c r="K25" s="34" t="s">
        <v>9</v>
      </c>
      <c r="L25" s="29"/>
      <c r="M25" s="28"/>
      <c r="N25" s="0"/>
      <c r="O25" s="16"/>
      <c r="P25" s="17"/>
      <c r="Q25" s="18"/>
      <c r="R25" s="19" t="str">
        <f aca="false">COMPLEX(B25,D25)</f>
        <v>-100+1.224647e-14i</v>
      </c>
      <c r="AMJ25" s="0"/>
    </row>
    <row r="26" s="2" customFormat="true" ht="17" hidden="false" customHeight="true" outlineLevel="0" collapsed="false">
      <c r="B26" s="20"/>
      <c r="C26" s="21"/>
      <c r="D26" s="20"/>
      <c r="E26" s="19"/>
      <c r="F26" s="22"/>
      <c r="G26" s="17"/>
      <c r="H26" s="18"/>
      <c r="I26" s="32"/>
      <c r="J26" s="33"/>
      <c r="K26" s="34"/>
      <c r="L26" s="29"/>
      <c r="M26" s="28"/>
      <c r="N26" s="0"/>
      <c r="O26" s="16"/>
      <c r="P26" s="17"/>
      <c r="Q26" s="18"/>
      <c r="R26" s="19"/>
      <c r="AMJ26" s="0"/>
    </row>
    <row r="27" s="2" customFormat="true" ht="17" hidden="false" customHeight="true" outlineLevel="0" collapsed="false">
      <c r="B27" s="20" t="n">
        <f aca="false">COS(RADIANS(190))*100</f>
        <v>-98.4807753012208</v>
      </c>
      <c r="C27" s="21" t="s">
        <v>6</v>
      </c>
      <c r="D27" s="20" t="n">
        <f aca="false">SIN(RADIANS(190))*100</f>
        <v>-17.364817766693</v>
      </c>
      <c r="E27" s="19" t="s">
        <v>7</v>
      </c>
      <c r="F27" s="22" t="s">
        <v>8</v>
      </c>
      <c r="G27" s="17"/>
      <c r="H27" s="18"/>
      <c r="I27" s="32" t="s">
        <v>15</v>
      </c>
      <c r="J27" s="33" t="n">
        <f aca="false">360+(G27)</f>
        <v>360</v>
      </c>
      <c r="K27" s="34" t="s">
        <v>9</v>
      </c>
      <c r="L27" s="29"/>
      <c r="M27" s="28"/>
      <c r="N27" s="0"/>
      <c r="O27" s="16"/>
      <c r="P27" s="17"/>
      <c r="Q27" s="18"/>
      <c r="R27" s="19" t="str">
        <f aca="false">COMPLEX(B27,D27)</f>
        <v>-98.4807753012208-17.364817766693i</v>
      </c>
      <c r="AMJ27" s="0"/>
    </row>
    <row r="28" customFormat="false" ht="17" hidden="false" customHeight="true" outlineLevel="0" collapsed="false">
      <c r="B28" s="20" t="n">
        <f aca="false">COS(RADIANS(200))*100</f>
        <v>-93.9692620785909</v>
      </c>
      <c r="C28" s="21" t="s">
        <v>6</v>
      </c>
      <c r="D28" s="20" t="n">
        <f aca="false">SIN(RADIANS(200))*100</f>
        <v>-34.2020143325669</v>
      </c>
      <c r="E28" s="19" t="s">
        <v>7</v>
      </c>
      <c r="F28" s="22" t="s">
        <v>8</v>
      </c>
      <c r="G28" s="17"/>
      <c r="H28" s="18"/>
      <c r="I28" s="32" t="s">
        <v>15</v>
      </c>
      <c r="J28" s="33" t="n">
        <f aca="false">360+(G28)</f>
        <v>360</v>
      </c>
      <c r="K28" s="34" t="s">
        <v>9</v>
      </c>
      <c r="R28" s="19" t="str">
        <f aca="false">COMPLEX(B28,D28)</f>
        <v>-93.9692620785909-34.2020143325669i</v>
      </c>
    </row>
    <row r="29" customFormat="false" ht="17" hidden="false" customHeight="true" outlineLevel="0" collapsed="false">
      <c r="B29" s="20" t="n">
        <f aca="false">COS(RADIANS(210))*100</f>
        <v>-86.6025403784439</v>
      </c>
      <c r="C29" s="21" t="s">
        <v>6</v>
      </c>
      <c r="D29" s="20" t="n">
        <f aca="false">SIN(RADIANS(210))*100</f>
        <v>-50</v>
      </c>
      <c r="E29" s="19" t="s">
        <v>7</v>
      </c>
      <c r="F29" s="22" t="s">
        <v>8</v>
      </c>
      <c r="G29" s="17"/>
      <c r="H29" s="18"/>
      <c r="I29" s="32" t="s">
        <v>15</v>
      </c>
      <c r="J29" s="33" t="n">
        <f aca="false">360+(G29)</f>
        <v>360</v>
      </c>
      <c r="K29" s="34" t="s">
        <v>9</v>
      </c>
      <c r="R29" s="19" t="str">
        <f aca="false">COMPLEX(B29,D29)</f>
        <v>-86.6025403784439-50i</v>
      </c>
    </row>
    <row r="30" customFormat="false" ht="17" hidden="false" customHeight="true" outlineLevel="0" collapsed="false">
      <c r="B30" s="20" t="n">
        <f aca="false">COS(RADIANS(220))*100</f>
        <v>-76.6044443118978</v>
      </c>
      <c r="C30" s="21" t="s">
        <v>6</v>
      </c>
      <c r="D30" s="20" t="n">
        <f aca="false">SIN(RADIANS(220))*100</f>
        <v>-64.2787609686539</v>
      </c>
      <c r="E30" s="19" t="s">
        <v>7</v>
      </c>
      <c r="F30" s="22" t="s">
        <v>8</v>
      </c>
      <c r="G30" s="17"/>
      <c r="H30" s="18"/>
      <c r="I30" s="32" t="s">
        <v>15</v>
      </c>
      <c r="J30" s="33" t="n">
        <f aca="false">360+(G30)</f>
        <v>360</v>
      </c>
      <c r="K30" s="34" t="s">
        <v>9</v>
      </c>
      <c r="R30" s="19" t="str">
        <f aca="false">COMPLEX(B30,D30)</f>
        <v>-76.6044443118978-64.2787609686539i</v>
      </c>
    </row>
    <row r="31" customFormat="false" ht="17" hidden="false" customHeight="true" outlineLevel="0" collapsed="false">
      <c r="B31" s="20" t="n">
        <f aca="false">COS(RADIANS(230))*100</f>
        <v>-64.2787609686539</v>
      </c>
      <c r="C31" s="21" t="s">
        <v>6</v>
      </c>
      <c r="D31" s="20" t="n">
        <f aca="false">SIN(RADIANS(230))*100</f>
        <v>-76.6044443118978</v>
      </c>
      <c r="E31" s="19" t="s">
        <v>7</v>
      </c>
      <c r="F31" s="22" t="s">
        <v>8</v>
      </c>
      <c r="G31" s="17"/>
      <c r="H31" s="18"/>
      <c r="I31" s="32" t="s">
        <v>15</v>
      </c>
      <c r="J31" s="33" t="n">
        <f aca="false">360+(G31)</f>
        <v>360</v>
      </c>
      <c r="K31" s="34" t="s">
        <v>9</v>
      </c>
      <c r="R31" s="19" t="str">
        <f aca="false">COMPLEX(B31,D31)</f>
        <v>-64.2787609686539-76.6044443118978i</v>
      </c>
    </row>
    <row r="32" customFormat="false" ht="17" hidden="false" customHeight="true" outlineLevel="0" collapsed="false">
      <c r="B32" s="20" t="n">
        <f aca="false">COS(RADIANS(240))*100</f>
        <v>-50</v>
      </c>
      <c r="C32" s="21" t="s">
        <v>6</v>
      </c>
      <c r="D32" s="20" t="n">
        <f aca="false">SIN(RADIANS(240))*100</f>
        <v>-86.6025403784438</v>
      </c>
      <c r="E32" s="19" t="s">
        <v>7</v>
      </c>
      <c r="F32" s="22" t="s">
        <v>8</v>
      </c>
      <c r="G32" s="17"/>
      <c r="H32" s="18"/>
      <c r="I32" s="32" t="s">
        <v>15</v>
      </c>
      <c r="J32" s="33" t="n">
        <f aca="false">360+(G32)</f>
        <v>360</v>
      </c>
      <c r="K32" s="34" t="s">
        <v>9</v>
      </c>
      <c r="R32" s="19" t="str">
        <f aca="false">COMPLEX(B32,D32)</f>
        <v>-50-86.6025403784438i</v>
      </c>
    </row>
    <row r="33" customFormat="false" ht="17" hidden="false" customHeight="true" outlineLevel="0" collapsed="false">
      <c r="B33" s="20" t="n">
        <f aca="false">COS(RADIANS(250))*100</f>
        <v>-34.2020143325669</v>
      </c>
      <c r="C33" s="21" t="s">
        <v>6</v>
      </c>
      <c r="D33" s="20" t="n">
        <f aca="false">SIN(RADIANS(250))*100</f>
        <v>-93.9692620785908</v>
      </c>
      <c r="E33" s="19" t="s">
        <v>7</v>
      </c>
      <c r="F33" s="22" t="s">
        <v>8</v>
      </c>
      <c r="G33" s="17"/>
      <c r="H33" s="18"/>
      <c r="I33" s="32" t="s">
        <v>15</v>
      </c>
      <c r="J33" s="33" t="n">
        <f aca="false">360+(G33)</f>
        <v>360</v>
      </c>
      <c r="K33" s="34" t="s">
        <v>9</v>
      </c>
      <c r="R33" s="19" t="str">
        <f aca="false">COMPLEX(B33,D33)</f>
        <v>-34.2020143325669-93.9692620785908i</v>
      </c>
    </row>
    <row r="34" customFormat="false" ht="17" hidden="false" customHeight="true" outlineLevel="0" collapsed="false">
      <c r="B34" s="20" t="n">
        <f aca="false">COS(RADIANS(260))*100</f>
        <v>-17.364817766693</v>
      </c>
      <c r="C34" s="21" t="s">
        <v>6</v>
      </c>
      <c r="D34" s="20" t="n">
        <f aca="false">SIN(RADIANS(260))*100</f>
        <v>-98.4807753012208</v>
      </c>
      <c r="E34" s="19" t="s">
        <v>7</v>
      </c>
      <c r="F34" s="22" t="s">
        <v>8</v>
      </c>
      <c r="G34" s="17"/>
      <c r="H34" s="18"/>
      <c r="I34" s="32" t="s">
        <v>15</v>
      </c>
      <c r="J34" s="33" t="n">
        <f aca="false">360+(G34)</f>
        <v>360</v>
      </c>
      <c r="K34" s="34" t="s">
        <v>9</v>
      </c>
      <c r="R34" s="19" t="str">
        <f aca="false">COMPLEX(B34,D34)</f>
        <v>-17.364817766693-98.4807753012208i</v>
      </c>
    </row>
    <row r="35" customFormat="false" ht="17" hidden="false" customHeight="true" outlineLevel="0" collapsed="false">
      <c r="B35" s="20" t="n">
        <f aca="false">COS(RADIANS(270))*100</f>
        <v>-1.83697E-014</v>
      </c>
      <c r="C35" s="21" t="s">
        <v>6</v>
      </c>
      <c r="D35" s="20" t="n">
        <f aca="false">SIN(RADIANS(270))*100</f>
        <v>-100</v>
      </c>
      <c r="E35" s="19" t="s">
        <v>7</v>
      </c>
      <c r="F35" s="22" t="s">
        <v>8</v>
      </c>
      <c r="G35" s="17"/>
      <c r="H35" s="18"/>
      <c r="I35" s="32" t="s">
        <v>15</v>
      </c>
      <c r="J35" s="33" t="n">
        <f aca="false">360+(G35)</f>
        <v>360</v>
      </c>
      <c r="K35" s="34" t="s">
        <v>9</v>
      </c>
      <c r="R35" s="19" t="str">
        <f aca="false">COMPLEX(B35,D35)</f>
        <v>-1.83697e-14-100i</v>
      </c>
    </row>
    <row r="36" customFormat="false" ht="17" hidden="false" customHeight="true" outlineLevel="0" collapsed="false">
      <c r="B36" s="20" t="n">
        <f aca="false">COS(RADIANS(280))*100</f>
        <v>17.364817766693</v>
      </c>
      <c r="C36" s="21" t="s">
        <v>6</v>
      </c>
      <c r="D36" s="20" t="n">
        <f aca="false">SIN(RADIANS(280))*100</f>
        <v>-98.4807753012208</v>
      </c>
      <c r="E36" s="19" t="s">
        <v>7</v>
      </c>
      <c r="F36" s="22" t="s">
        <v>8</v>
      </c>
      <c r="G36" s="17"/>
      <c r="H36" s="18"/>
      <c r="I36" s="32" t="s">
        <v>15</v>
      </c>
      <c r="J36" s="33" t="n">
        <f aca="false">360+(G36)</f>
        <v>360</v>
      </c>
      <c r="K36" s="34" t="s">
        <v>9</v>
      </c>
      <c r="R36" s="19" t="str">
        <f aca="false">COMPLEX(B36,D36)</f>
        <v>17.364817766693-98.4807753012208i</v>
      </c>
    </row>
    <row r="37" customFormat="false" ht="17" hidden="false" customHeight="true" outlineLevel="0" collapsed="false">
      <c r="B37" s="20" t="n">
        <f aca="false">COS(RADIANS(290))*100</f>
        <v>34.2020143325669</v>
      </c>
      <c r="C37" s="21" t="s">
        <v>6</v>
      </c>
      <c r="D37" s="20" t="n">
        <f aca="false">SIN(RADIANS(290))*100</f>
        <v>-93.9692620785908</v>
      </c>
      <c r="E37" s="19" t="s">
        <v>7</v>
      </c>
      <c r="F37" s="22" t="s">
        <v>8</v>
      </c>
      <c r="G37" s="17"/>
      <c r="H37" s="18"/>
      <c r="I37" s="32" t="s">
        <v>15</v>
      </c>
      <c r="J37" s="33" t="n">
        <f aca="false">360+(G37)</f>
        <v>360</v>
      </c>
      <c r="K37" s="34" t="s">
        <v>9</v>
      </c>
      <c r="R37" s="19" t="str">
        <f aca="false">COMPLEX(B37,D37)</f>
        <v>34.2020143325669-93.9692620785908i</v>
      </c>
    </row>
    <row r="38" customFormat="false" ht="17" hidden="false" customHeight="true" outlineLevel="0" collapsed="false">
      <c r="B38" s="20" t="n">
        <f aca="false">COS(RADIANS(300))*100</f>
        <v>50</v>
      </c>
      <c r="C38" s="21" t="s">
        <v>6</v>
      </c>
      <c r="D38" s="20" t="n">
        <f aca="false">SIN(RADIANS(300))*100</f>
        <v>-86.6025403784439</v>
      </c>
      <c r="E38" s="19" t="s">
        <v>7</v>
      </c>
      <c r="F38" s="22" t="s">
        <v>8</v>
      </c>
      <c r="G38" s="17"/>
      <c r="H38" s="18"/>
      <c r="I38" s="32" t="s">
        <v>15</v>
      </c>
      <c r="J38" s="33" t="n">
        <f aca="false">360+(G38)</f>
        <v>360</v>
      </c>
      <c r="K38" s="34" t="s">
        <v>9</v>
      </c>
      <c r="R38" s="19" t="str">
        <f aca="false">COMPLEX(B38,D38)</f>
        <v>50-86.6025403784439i</v>
      </c>
    </row>
    <row r="39" customFormat="false" ht="17" hidden="false" customHeight="true" outlineLevel="0" collapsed="false">
      <c r="B39" s="20" t="n">
        <f aca="false">COS(RADIANS(310))*100</f>
        <v>64.2787609686539</v>
      </c>
      <c r="C39" s="21" t="s">
        <v>6</v>
      </c>
      <c r="D39" s="20" t="n">
        <f aca="false">SIN(RADIANS(310))*100</f>
        <v>-76.6044443118978</v>
      </c>
      <c r="E39" s="19" t="s">
        <v>7</v>
      </c>
      <c r="F39" s="22" t="s">
        <v>8</v>
      </c>
      <c r="G39" s="17"/>
      <c r="H39" s="18"/>
      <c r="I39" s="32" t="s">
        <v>15</v>
      </c>
      <c r="J39" s="33" t="n">
        <f aca="false">360+(G39)</f>
        <v>360</v>
      </c>
      <c r="K39" s="34" t="s">
        <v>9</v>
      </c>
      <c r="R39" s="19" t="str">
        <f aca="false">COMPLEX(B39,D39)</f>
        <v>64.2787609686539-76.6044443118978i</v>
      </c>
    </row>
    <row r="40" customFormat="false" ht="17" hidden="false" customHeight="true" outlineLevel="0" collapsed="false">
      <c r="B40" s="20" t="n">
        <f aca="false">COS(RADIANS(320))*100</f>
        <v>76.6044443118978</v>
      </c>
      <c r="C40" s="21" t="s">
        <v>6</v>
      </c>
      <c r="D40" s="20" t="n">
        <f aca="false">SIN(RADIANS(320))*100</f>
        <v>-64.278760968654</v>
      </c>
      <c r="E40" s="19" t="s">
        <v>7</v>
      </c>
      <c r="F40" s="22" t="s">
        <v>8</v>
      </c>
      <c r="G40" s="17"/>
      <c r="H40" s="18"/>
      <c r="I40" s="32" t="s">
        <v>15</v>
      </c>
      <c r="J40" s="33" t="n">
        <f aca="false">360+(G40)</f>
        <v>360</v>
      </c>
      <c r="K40" s="34" t="s">
        <v>9</v>
      </c>
      <c r="R40" s="19" t="str">
        <f aca="false">COMPLEX(B40,D40)</f>
        <v>76.6044443118978-64.278760968654i</v>
      </c>
    </row>
    <row r="41" customFormat="false" ht="17" hidden="false" customHeight="true" outlineLevel="0" collapsed="false">
      <c r="B41" s="20" t="n">
        <f aca="false">COS(RADIANS(330))*100</f>
        <v>86.6025403784438</v>
      </c>
      <c r="C41" s="21" t="s">
        <v>6</v>
      </c>
      <c r="D41" s="20" t="n">
        <f aca="false">SIN(RADIANS(330))*100</f>
        <v>-50</v>
      </c>
      <c r="E41" s="19" t="s">
        <v>7</v>
      </c>
      <c r="F41" s="22" t="s">
        <v>8</v>
      </c>
      <c r="G41" s="17"/>
      <c r="H41" s="18"/>
      <c r="I41" s="32" t="s">
        <v>15</v>
      </c>
      <c r="J41" s="33" t="n">
        <f aca="false">360+(G41)</f>
        <v>360</v>
      </c>
      <c r="K41" s="34" t="s">
        <v>9</v>
      </c>
      <c r="R41" s="19" t="str">
        <f aca="false">COMPLEX(B41,D41)</f>
        <v>86.6025403784438-50i</v>
      </c>
    </row>
    <row r="42" customFormat="false" ht="17" hidden="false" customHeight="true" outlineLevel="0" collapsed="false">
      <c r="B42" s="20" t="n">
        <f aca="false">COS(RADIANS(340))*100</f>
        <v>93.9692620785908</v>
      </c>
      <c r="C42" s="21" t="s">
        <v>6</v>
      </c>
      <c r="D42" s="20" t="n">
        <f aca="false">SIN(RADIANS(340))*100</f>
        <v>-34.2020143325669</v>
      </c>
      <c r="E42" s="19" t="s">
        <v>7</v>
      </c>
      <c r="F42" s="22" t="s">
        <v>8</v>
      </c>
      <c r="G42" s="17"/>
      <c r="H42" s="18"/>
      <c r="I42" s="32" t="s">
        <v>15</v>
      </c>
      <c r="J42" s="33" t="n">
        <f aca="false">360+(G42)</f>
        <v>360</v>
      </c>
      <c r="K42" s="34" t="s">
        <v>9</v>
      </c>
      <c r="R42" s="19" t="str">
        <f aca="false">COMPLEX(B42,D42)</f>
        <v>93.9692620785908-34.2020143325669i</v>
      </c>
    </row>
    <row r="43" customFormat="false" ht="17" hidden="false" customHeight="true" outlineLevel="0" collapsed="false">
      <c r="B43" s="20" t="n">
        <f aca="false">COS(RADIANS(350))*100</f>
        <v>98.4807753012208</v>
      </c>
      <c r="C43" s="21" t="s">
        <v>6</v>
      </c>
      <c r="D43" s="20" t="n">
        <f aca="false">SIN(RADIANS(350))*100</f>
        <v>-17.364817766693</v>
      </c>
      <c r="E43" s="19" t="s">
        <v>7</v>
      </c>
      <c r="F43" s="22" t="s">
        <v>8</v>
      </c>
      <c r="G43" s="17"/>
      <c r="H43" s="18"/>
      <c r="I43" s="32" t="s">
        <v>15</v>
      </c>
      <c r="J43" s="33" t="n">
        <f aca="false">360+(G43)</f>
        <v>360</v>
      </c>
      <c r="K43" s="34" t="s">
        <v>9</v>
      </c>
      <c r="R43" s="19" t="str">
        <f aca="false">COMPLEX(B43,D43)</f>
        <v>98.4807753012208-17.364817766693i</v>
      </c>
    </row>
    <row r="44" customFormat="false" ht="17" hidden="false" customHeight="true" outlineLevel="0" collapsed="false">
      <c r="B44" s="20" t="n">
        <f aca="false">COS(RADIANS(360))*100</f>
        <v>100</v>
      </c>
      <c r="C44" s="21" t="s">
        <v>6</v>
      </c>
      <c r="D44" s="20" t="n">
        <f aca="false">SIN(RADIANS(360))*100</f>
        <v>-2.449294E-014</v>
      </c>
      <c r="E44" s="19" t="s">
        <v>7</v>
      </c>
      <c r="F44" s="22" t="s">
        <v>8</v>
      </c>
      <c r="G44" s="17"/>
      <c r="H44" s="18"/>
      <c r="I44" s="32" t="s">
        <v>15</v>
      </c>
      <c r="J44" s="33" t="n">
        <f aca="false">360+(G44)</f>
        <v>360</v>
      </c>
      <c r="K44" s="34" t="s">
        <v>9</v>
      </c>
      <c r="R44" s="19" t="str">
        <f aca="false">COMPLEX(B44,D44)</f>
        <v>100-2.449294e-14i</v>
      </c>
    </row>
    <row r="45" customFormat="false" ht="17" hidden="false" customHeight="true" outlineLevel="0" collapsed="false">
      <c r="B45" s="20"/>
      <c r="C45" s="21"/>
      <c r="D45" s="20"/>
      <c r="E45" s="19"/>
      <c r="F45" s="22"/>
      <c r="G45" s="17"/>
      <c r="H45" s="18"/>
    </row>
    <row r="46" customFormat="false" ht="15" hidden="false" customHeight="false" outlineLevel="0" collapsed="false">
      <c r="B46" s="20"/>
      <c r="C46" s="21"/>
      <c r="D46" s="20"/>
      <c r="E46" s="19"/>
      <c r="F46" s="22"/>
      <c r="G46" s="17"/>
      <c r="H46" s="18"/>
    </row>
    <row r="47" customFormat="false" ht="15" hidden="false" customHeight="false" outlineLevel="0" collapsed="false">
      <c r="B47" s="26"/>
      <c r="C47" s="26"/>
      <c r="D47" s="2"/>
      <c r="E47" s="26"/>
      <c r="F47" s="16"/>
      <c r="G47" s="17"/>
    </row>
    <row r="48" customFormat="false" ht="15" hidden="false" customHeight="false" outlineLevel="0" collapsed="false">
      <c r="A48" s="2"/>
      <c r="B48" s="26"/>
      <c r="C48" s="26"/>
      <c r="E48" s="26"/>
      <c r="F48" s="16"/>
      <c r="G48" s="17"/>
    </row>
    <row r="49" customFormat="false" ht="15" hidden="false" customHeight="false" outlineLevel="0" collapsed="false">
      <c r="A49" s="2"/>
      <c r="B49" s="26"/>
      <c r="C49" s="26"/>
      <c r="E49" s="35"/>
      <c r="F49" s="16"/>
      <c r="G49" s="17"/>
    </row>
    <row r="50" customFormat="false" ht="15" hidden="false" customHeight="false" outlineLevel="0" collapsed="false">
      <c r="A50" s="2"/>
      <c r="B50" s="26"/>
      <c r="C50" s="26"/>
      <c r="E50" s="35"/>
      <c r="F50" s="16"/>
      <c r="G50" s="17"/>
    </row>
    <row r="51" customFormat="false" ht="15" hidden="false" customHeight="false" outlineLevel="0" collapsed="false">
      <c r="A51" s="2"/>
      <c r="B51" s="26"/>
      <c r="C51" s="26"/>
      <c r="E51" s="35"/>
      <c r="F51" s="16"/>
      <c r="G51" s="17"/>
    </row>
    <row r="52" customFormat="false" ht="15" hidden="false" customHeight="false" outlineLevel="0" collapsed="false">
      <c r="A52" s="2"/>
      <c r="B52" s="26"/>
      <c r="C52" s="26"/>
      <c r="E52" s="35"/>
      <c r="F52" s="16"/>
      <c r="G52" s="17"/>
    </row>
    <row r="53" customFormat="false" ht="15" hidden="false" customHeight="false" outlineLevel="0" collapsed="false">
      <c r="B53" s="26"/>
      <c r="C53" s="26"/>
      <c r="E53" s="35"/>
      <c r="F53" s="16"/>
      <c r="G53" s="17"/>
    </row>
    <row r="54" customFormat="false" ht="15" hidden="false" customHeight="false" outlineLevel="0" collapsed="false">
      <c r="B54" s="26"/>
      <c r="C54" s="26"/>
      <c r="E54" s="35"/>
      <c r="F54" s="16"/>
      <c r="G54" s="17"/>
    </row>
    <row r="55" customFormat="false" ht="15" hidden="false" customHeight="false" outlineLevel="0" collapsed="false">
      <c r="B55" s="26"/>
      <c r="C55" s="26"/>
      <c r="E55" s="36"/>
      <c r="F55" s="16"/>
      <c r="G55" s="17"/>
    </row>
    <row r="56" customFormat="false" ht="15" hidden="false" customHeight="false" outlineLevel="0" collapsed="false">
      <c r="B56" s="26"/>
      <c r="C56" s="26"/>
      <c r="E56" s="35"/>
      <c r="F56" s="16"/>
      <c r="G56" s="17"/>
    </row>
    <row r="57" customFormat="false" ht="15" hidden="false" customHeight="false" outlineLevel="0" collapsed="false">
      <c r="B57" s="26"/>
      <c r="C57" s="26"/>
      <c r="E57" s="25"/>
      <c r="F57" s="16"/>
      <c r="G57" s="17"/>
    </row>
    <row r="66" customFormat="false" ht="12.8" hidden="false" customHeight="false" outlineLevel="0" collapsed="false">
      <c r="A66" s="37"/>
      <c r="B66" s="37"/>
      <c r="C66" s="37"/>
      <c r="D66" s="37"/>
      <c r="E66" s="37"/>
      <c r="F66" s="37"/>
    </row>
    <row r="67" customFormat="false" ht="12.8" hidden="false" customHeight="false" outlineLevel="0" collapsed="false">
      <c r="A67" s="37"/>
      <c r="B67" s="37"/>
      <c r="C67" s="37"/>
      <c r="D67" s="37"/>
      <c r="E67" s="37"/>
      <c r="F67" s="37"/>
    </row>
    <row r="68" customFormat="false" ht="12.8" hidden="false" customHeight="false" outlineLevel="0" collapsed="false">
      <c r="A68" s="38"/>
      <c r="B68" s="37"/>
      <c r="C68" s="37"/>
      <c r="D68" s="37"/>
      <c r="E68" s="37"/>
      <c r="F68" s="37"/>
      <c r="G68" s="39"/>
    </row>
    <row r="69" customFormat="false" ht="12.8" hidden="false" customHeight="false" outlineLevel="0" collapsed="false">
      <c r="A69" s="37"/>
      <c r="B69" s="37"/>
      <c r="C69" s="37"/>
      <c r="D69" s="37"/>
      <c r="E69" s="37"/>
      <c r="F69" s="40"/>
      <c r="G69" s="39"/>
    </row>
    <row r="70" customFormat="false" ht="12.8" hidden="false" customHeight="false" outlineLevel="0" collapsed="false">
      <c r="A70" s="37"/>
      <c r="B70" s="37"/>
      <c r="C70" s="37"/>
      <c r="D70" s="37"/>
      <c r="E70" s="37"/>
      <c r="F70" s="41"/>
      <c r="G70" s="39"/>
    </row>
    <row r="71" customFormat="false" ht="12.8" hidden="false" customHeight="false" outlineLevel="0" collapsed="false">
      <c r="A71" s="37"/>
      <c r="B71" s="37"/>
      <c r="C71" s="37"/>
      <c r="D71" s="37"/>
      <c r="E71" s="37"/>
      <c r="F71" s="41"/>
      <c r="G71" s="39"/>
    </row>
    <row r="72" customFormat="false" ht="12.8" hidden="false" customHeight="false" outlineLevel="0" collapsed="false">
      <c r="A72" s="37"/>
      <c r="B72" s="37"/>
      <c r="C72" s="37"/>
      <c r="D72" s="37"/>
      <c r="E72" s="37"/>
      <c r="F72" s="41"/>
      <c r="G72" s="39"/>
    </row>
    <row r="73" customFormat="false" ht="12.8" hidden="false" customHeight="false" outlineLevel="0" collapsed="false">
      <c r="A73" s="37"/>
      <c r="B73" s="37"/>
      <c r="C73" s="37"/>
      <c r="D73" s="37"/>
      <c r="E73" s="37"/>
      <c r="F73" s="41"/>
      <c r="G73" s="39"/>
    </row>
    <row r="74" customFormat="false" ht="12.8" hidden="false" customHeight="false" outlineLevel="0" collapsed="false">
      <c r="A74" s="37"/>
      <c r="B74" s="37"/>
      <c r="C74" s="37"/>
      <c r="D74" s="37"/>
      <c r="E74" s="37"/>
      <c r="F74" s="41"/>
      <c r="G74" s="39"/>
    </row>
    <row r="75" customFormat="false" ht="12.8" hidden="false" customHeight="false" outlineLevel="0" collapsed="false">
      <c r="A75" s="37"/>
      <c r="B75" s="37"/>
      <c r="C75" s="37"/>
      <c r="D75" s="37"/>
      <c r="E75" s="37"/>
      <c r="F75" s="41"/>
      <c r="G75" s="39"/>
    </row>
    <row r="76" customFormat="false" ht="12.8" hidden="false" customHeight="false" outlineLevel="0" collapsed="false">
      <c r="A76" s="37"/>
      <c r="B76" s="37"/>
      <c r="C76" s="37"/>
      <c r="D76" s="37"/>
      <c r="E76" s="37"/>
      <c r="F76" s="41"/>
      <c r="G76" s="39"/>
    </row>
    <row r="77" customFormat="false" ht="12.8" hidden="false" customHeight="false" outlineLevel="0" collapsed="false">
      <c r="A77" s="37"/>
      <c r="B77" s="37"/>
      <c r="C77" s="37"/>
      <c r="D77" s="37"/>
      <c r="E77" s="37"/>
      <c r="F77" s="41"/>
      <c r="G77" s="39"/>
    </row>
    <row r="78" customFormat="false" ht="12.8" hidden="false" customHeight="false" outlineLevel="0" collapsed="false">
      <c r="A78" s="37"/>
      <c r="B78" s="37"/>
      <c r="C78" s="37"/>
      <c r="D78" s="37"/>
      <c r="E78" s="37"/>
      <c r="F78" s="41"/>
      <c r="G78" s="39"/>
    </row>
    <row r="79" customFormat="false" ht="12.8" hidden="false" customHeight="false" outlineLevel="0" collapsed="false">
      <c r="A79" s="37"/>
      <c r="B79" s="37"/>
      <c r="C79" s="37"/>
      <c r="D79" s="37"/>
      <c r="E79" s="37"/>
      <c r="F79" s="41"/>
      <c r="G79" s="39"/>
    </row>
    <row r="80" customFormat="false" ht="12.8" hidden="false" customHeight="false" outlineLevel="0" collapsed="false">
      <c r="A80" s="37"/>
      <c r="B80" s="37"/>
      <c r="C80" s="37"/>
      <c r="D80" s="37"/>
      <c r="E80" s="37"/>
      <c r="F80" s="41"/>
      <c r="G80" s="39"/>
    </row>
    <row r="81" customFormat="false" ht="12.8" hidden="false" customHeight="false" outlineLevel="0" collapsed="false">
      <c r="A81" s="37"/>
      <c r="B81" s="37"/>
      <c r="C81" s="37"/>
      <c r="D81" s="37"/>
      <c r="E81" s="37"/>
      <c r="F81" s="37"/>
    </row>
    <row r="82" customFormat="false" ht="12.8" hidden="false" customHeight="false" outlineLevel="0" collapsed="false">
      <c r="A82" s="37"/>
      <c r="B82" s="37"/>
      <c r="C82" s="37"/>
      <c r="D82" s="37"/>
      <c r="E82" s="42"/>
      <c r="F82" s="37"/>
    </row>
    <row r="83" customFormat="false" ht="12.8" hidden="false" customHeight="false" outlineLevel="0" collapsed="false">
      <c r="A83" s="37"/>
      <c r="B83" s="37"/>
      <c r="C83" s="37"/>
      <c r="D83" s="37"/>
      <c r="E83" s="42"/>
      <c r="F83" s="37"/>
    </row>
    <row r="84" customFormat="false" ht="12.8" hidden="false" customHeight="false" outlineLevel="0" collapsed="false">
      <c r="A84" s="37"/>
      <c r="B84" s="37"/>
      <c r="C84" s="37"/>
      <c r="D84" s="37"/>
      <c r="E84" s="42"/>
      <c r="F84" s="37"/>
    </row>
    <row r="85" customFormat="false" ht="12.8" hidden="false" customHeight="false" outlineLevel="0" collapsed="false">
      <c r="A85" s="37"/>
      <c r="B85" s="37"/>
      <c r="C85" s="37"/>
      <c r="D85" s="37"/>
      <c r="E85" s="42"/>
      <c r="F85" s="37"/>
    </row>
    <row r="86" customFormat="false" ht="12.8" hidden="false" customHeight="false" outlineLevel="0" collapsed="false">
      <c r="A86" s="37"/>
      <c r="B86" s="37"/>
      <c r="C86" s="37"/>
      <c r="D86" s="37"/>
      <c r="E86" s="42"/>
      <c r="F86" s="37"/>
    </row>
    <row r="87" customFormat="false" ht="12.8" hidden="false" customHeight="false" outlineLevel="0" collapsed="false">
      <c r="A87" s="37"/>
      <c r="B87" s="37"/>
      <c r="C87" s="37"/>
      <c r="D87" s="37"/>
      <c r="E87" s="42"/>
      <c r="F87" s="3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2023-10-06T22:31:18Z</dcterms:modified>
  <cp:revision>16</cp:revision>
  <dc:subject/>
  <dc:title/>
</cp:coreProperties>
</file>